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<sst xmlns="http://schemas.openxmlformats.org/spreadsheetml/2006/main" count="43" uniqueCount="42">
  <si>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Injector Scale Estimation Worksheet</t>
  </si>
  <si>
    <t>Inputs Values</t>
  </si>
  <si>
    <t>Scenario (a)</t>
  </si>
  <si>
    <t>Scenario (b)</t>
  </si>
  <si>
    <t>(a) and (b) allow you to compare 2 different scenarios</t>
  </si>
  <si>
    <t>Constants</t>
  </si>
  <si>
    <t>Old Injector cc/min</t>
  </si>
  <si>
    <r>
      <t xml:space="preserve">The flow rate of the </t>
    </r>
    <r>
      <rPr>
        <u val="single"/>
        <sz val="10"/>
        <rFont val="Arial"/>
        <family val="2"/>
      </rPr>
      <t>old</t>
    </r>
    <r>
      <rPr>
        <sz val="10"/>
        <rFont val="Arial"/>
        <family val="2"/>
      </rPr>
      <t xml:space="preserve"> injector in cc/min</t>
    </r>
  </si>
  <si>
    <t>Starting PW</t>
  </si>
  <si>
    <t>Starting point for IN: Pulse Width</t>
  </si>
  <si>
    <t>Old Injector lag (ms)</t>
  </si>
  <si>
    <r>
      <t xml:space="preserve">The lag/latency/dead time of the </t>
    </r>
    <r>
      <rPr>
        <u val="single"/>
        <sz val="10"/>
        <rFont val="Arial"/>
        <family val="2"/>
      </rPr>
      <t>old</t>
    </r>
    <r>
      <rPr>
        <sz val="10"/>
        <rFont val="Arial"/>
        <family val="2"/>
      </rPr>
      <t xml:space="preserve"> injector in milliseconds</t>
    </r>
  </si>
  <si>
    <t>PW Increment</t>
  </si>
  <si>
    <t>Increment each following column</t>
  </si>
  <si>
    <t>New Injector cc/min</t>
  </si>
  <si>
    <r>
      <t xml:space="preserve">The flow rate of the </t>
    </r>
    <r>
      <rPr>
        <u val="single"/>
        <sz val="10"/>
        <rFont val="Arial"/>
        <family val="2"/>
      </rPr>
      <t>new</t>
    </r>
    <r>
      <rPr>
        <sz val="10"/>
        <rFont val="Arial"/>
        <family val="2"/>
      </rPr>
      <t xml:space="preserve"> injector in cc/min</t>
    </r>
  </si>
  <si>
    <t>New Injector lag (ms)</t>
  </si>
  <si>
    <r>
      <t xml:space="preserve">The lag/latency/dead time of the </t>
    </r>
    <r>
      <rPr>
        <u val="single"/>
        <sz val="10"/>
        <rFont val="Arial"/>
        <family val="2"/>
      </rPr>
      <t>new</t>
    </r>
    <r>
      <rPr>
        <sz val="10"/>
        <rFont val="Arial"/>
        <family val="2"/>
      </rPr>
      <t xml:space="preserve"> injector in milliseconds</t>
    </r>
  </si>
  <si>
    <t>Calculated Scale %</t>
  </si>
  <si>
    <t>The calculated percentage size difference in injectors</t>
  </si>
  <si>
    <t>All Fields in white are adjustable/input fields</t>
  </si>
  <si>
    <t>Calculations</t>
  </si>
  <si>
    <t>Slope</t>
  </si>
  <si>
    <t>Calculated fuel volume per PW</t>
  </si>
  <si>
    <t>IN: Pulse Width</t>
  </si>
  <si>
    <t>(a) IN: Pulse Width minus lag</t>
  </si>
  <si>
    <t>(a) IN: cc/PW</t>
  </si>
  <si>
    <t>(a) Scaled Pulse Width</t>
  </si>
  <si>
    <t>(a) Additional PW Scale %</t>
  </si>
  <si>
    <t>(a) OUT: Pulse Width minus lag</t>
  </si>
  <si>
    <t>(a) Out: cc/PW</t>
  </si>
  <si>
    <t>(a) OUT: Pulse Width</t>
  </si>
  <si>
    <t>Difference</t>
  </si>
  <si>
    <t>(a) PW Difference</t>
  </si>
  <si>
    <t>(b) IN: Pulse Width minus lag</t>
  </si>
  <si>
    <t>(b) IN: cc/PW</t>
  </si>
  <si>
    <t>(b) Scaled Pulse Width</t>
  </si>
  <si>
    <t>(b) Additional PW Scale %</t>
  </si>
  <si>
    <t>(b) OUT: Pulse Width minus lag</t>
  </si>
  <si>
    <t>(b) OUT: cc/PW</t>
  </si>
  <si>
    <t>(b) OUT: Pulse Width</t>
  </si>
  <si>
    <t>(b) PW Difference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</si>
</sst>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0"/>
    <numFmt numFmtId="167" formatCode="0.0000"/>
  </numFmts>
  <fonts count="12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3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3"/>
      </bottom>
    </border>
    <border>
      <left>
        <color indexed="63"/>
      </left>
      <right>
        <color indexed="63"/>
      </right>
      <top>
        <color indexed="63"/>
      </top>
      <bottom style="dashed">
        <color indexed="51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0" fillId="0" borderId="3" xfId="0" applyNumberFormat="1" applyFill="1" applyBorder="1" applyAlignment="1">
      <alignment/>
    </xf>
    <xf numFmtId="166" fontId="0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7" fontId="0" fillId="2" borderId="4" xfId="0" applyNumberFormat="1" applyFont="1" applyFill="1" applyBorder="1" applyAlignment="1">
      <alignment/>
    </xf>
    <xf numFmtId="167" fontId="0" fillId="3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7" fontId="0" fillId="2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7" fontId="0" fillId="2" borderId="10" xfId="0" applyNumberFormat="1" applyFill="1" applyBorder="1" applyAlignment="1">
      <alignment/>
    </xf>
    <xf numFmtId="165" fontId="4" fillId="2" borderId="0" xfId="0" applyNumberFormat="1" applyFont="1" applyFill="1" applyAlignment="1">
      <alignment/>
    </xf>
    <xf numFmtId="164" fontId="5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7" fontId="4" fillId="2" borderId="0" xfId="0" applyNumberFormat="1" applyFont="1" applyFill="1" applyAlignment="1">
      <alignment horizontal="right"/>
    </xf>
    <xf numFmtId="164" fontId="6" fillId="2" borderId="11" xfId="0" applyFont="1" applyFill="1" applyBorder="1" applyAlignment="1">
      <alignment/>
    </xf>
    <xf numFmtId="164" fontId="7" fillId="2" borderId="12" xfId="0" applyFont="1" applyFill="1" applyBorder="1" applyAlignment="1">
      <alignment/>
    </xf>
    <xf numFmtId="164" fontId="7" fillId="2" borderId="13" xfId="0" applyFont="1" applyFill="1" applyBorder="1" applyAlignment="1">
      <alignment/>
    </xf>
    <xf numFmtId="167" fontId="0" fillId="2" borderId="14" xfId="0" applyNumberFormat="1" applyFont="1" applyFill="1" applyBorder="1" applyAlignment="1">
      <alignment/>
    </xf>
    <xf numFmtId="164" fontId="7" fillId="2" borderId="15" xfId="0" applyFont="1" applyFill="1" applyBorder="1" applyAlignment="1">
      <alignment/>
    </xf>
    <xf numFmtId="164" fontId="7" fillId="2" borderId="0" xfId="0" applyFont="1" applyFill="1" applyAlignment="1">
      <alignment/>
    </xf>
    <xf numFmtId="164" fontId="7" fillId="2" borderId="16" xfId="0" applyFont="1" applyFill="1" applyBorder="1" applyAlignment="1">
      <alignment/>
    </xf>
    <xf numFmtId="167" fontId="0" fillId="2" borderId="17" xfId="0" applyNumberFormat="1" applyFont="1" applyFill="1" applyBorder="1" applyAlignment="1">
      <alignment/>
    </xf>
    <xf numFmtId="167" fontId="7" fillId="2" borderId="0" xfId="0" applyNumberFormat="1" applyFont="1" applyFill="1" applyAlignment="1">
      <alignment/>
    </xf>
    <xf numFmtId="167" fontId="7" fillId="2" borderId="16" xfId="0" applyNumberFormat="1" applyFont="1" applyFill="1" applyBorder="1" applyAlignment="1">
      <alignment/>
    </xf>
    <xf numFmtId="167" fontId="0" fillId="2" borderId="0" xfId="0" applyNumberFormat="1" applyFont="1" applyFill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7" fontId="0" fillId="2" borderId="22" xfId="0" applyNumberFormat="1" applyFont="1" applyFill="1" applyBorder="1" applyAlignment="1">
      <alignment/>
    </xf>
    <xf numFmtId="164" fontId="6" fillId="2" borderId="15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16" xfId="0" applyFont="1" applyFill="1" applyBorder="1" applyAlignment="1">
      <alignment/>
    </xf>
    <xf numFmtId="164" fontId="0" fillId="2" borderId="23" xfId="0" applyFon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4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167" fontId="0" fillId="2" borderId="26" xfId="0" applyNumberFormat="1" applyFont="1" applyFill="1" applyBorder="1" applyAlignment="1">
      <alignment/>
    </xf>
    <xf numFmtId="164" fontId="6" fillId="2" borderId="27" xfId="0" applyFont="1" applyFill="1" applyBorder="1" applyAlignment="1">
      <alignment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66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Adjusted Pulse Widths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Sheet1!$A$11</c:f>
            </c:strRef>
          </c:tx>
          <c:spPr>
            <a:ln w="127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Sheet1!$B$11:$I$11</c:f>
              <c:numCache/>
            </c:numRef>
          </c:yVal>
          <c:smooth val="0"/>
        </c:ser>
        <c:ser>
          <c:idx val="1"/>
          <c:order val="1"/>
          <c:tx>
            <c:strRef>
              <c:f>Sheet1!$A$12</c:f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Sheet1!$B$12:$I$12</c:f>
              <c:numCache/>
            </c:numRef>
          </c:yVal>
          <c:smooth val="0"/>
        </c:ser>
        <c:ser>
          <c:idx val="2"/>
          <c:order val="2"/>
          <c:tx>
            <c:strRef>
              <c:f>Sheet1!$A$15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Sheet1!$B$15:$I$15</c:f>
              <c:numCache/>
            </c:numRef>
          </c:yVal>
          <c:smooth val="0"/>
        </c:ser>
        <c:ser>
          <c:idx val="3"/>
          <c:order val="3"/>
          <c:tx>
            <c:strRef>
              <c:f>Sheet1!$A$16</c:f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Sheet1!$B$16:$I$16</c:f>
              <c:numCache/>
            </c:numRef>
          </c:yVal>
          <c:smooth val="0"/>
        </c:ser>
        <c:ser>
          <c:idx val="4"/>
          <c:order val="4"/>
          <c:tx>
            <c:strRef>
              <c:f>Sheet1!$A$18</c:f>
            </c:strRef>
          </c:tx>
          <c:spPr>
            <a:ln w="12700">
              <a:solidFill>
                <a:srgbClr val="FF420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Sheet1!$B$18:$I$18</c:f>
              <c:numCache/>
            </c:numRef>
          </c:yVal>
          <c:smooth val="0"/>
        </c:ser>
        <c:ser>
          <c:idx val="5"/>
          <c:order val="5"/>
          <c:tx>
            <c:strRef>
              <c:f>Sheet1!$A$21</c:f>
            </c:strRef>
          </c:tx>
          <c:spPr>
            <a:ln w="12700">
              <a:solidFill>
                <a:srgbClr val="FFD32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Sheet1!$B$21:$I$21</c:f>
              <c:numCache/>
            </c:numRef>
          </c:yVal>
          <c:smooth val="0"/>
        </c:ser>
        <c:ser>
          <c:idx val="6"/>
          <c:order val="6"/>
          <c:tx>
            <c:strRef>
              <c:f>Sheet1!$A$22</c:f>
            </c:strRef>
          </c:tx>
          <c:spPr>
            <a:ln w="12700">
              <a:solidFill>
                <a:srgbClr val="579D1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Sheet1!$B$11:$I$11</c:f>
              <c:numCache/>
            </c:numRef>
          </c:xVal>
          <c:yVal>
            <c:numRef>
              <c:f>Sheet1!$B$22:$I$22</c:f>
              <c:numCache/>
            </c:numRef>
          </c:yVal>
          <c:smooth val="0"/>
        </c:ser>
        <c:axId val="46573985"/>
        <c:axId val="16512682"/>
      </c:scatterChart>
      <c:valAx>
        <c:axId val="4657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Original Input Pulse Width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At val="0"/>
        <c:crossBetween val="midCat"/>
        <c:dispUnits/>
      </c:valAx>
      <c:valAx>
        <c:axId val="1651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Adjusted Output Pulse Width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398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E6E6E6"/>
        </a:solidFill>
        <a:ln w="3175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12</xdr:col>
      <xdr:colOff>723900</xdr:colOff>
      <xdr:row>66</xdr:row>
      <xdr:rowOff>142875</xdr:rowOff>
    </xdr:to>
    <xdr:graphicFrame>
      <xdr:nvGraphicFramePr>
        <xdr:cNvPr id="1" name="Chart 1"/>
        <xdr:cNvGraphicFramePr/>
      </xdr:nvGraphicFramePr>
      <xdr:xfrm>
        <a:off x="0" y="3962400"/>
        <a:ext cx="1115377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9" zoomScaleNormal="89" workbookViewId="0" topLeftCell="A1">
      <selection activeCell="A3" sqref="A3"/>
    </sheetView>
  </sheetViews>
  <sheetFormatPr defaultColWidth="12.57421875" defaultRowHeight="12.75"/>
  <cols>
    <col min="1" max="1" width="27.7109375" style="1" customWidth="1"/>
    <col min="2" max="2" width="11.57421875" style="1" customWidth="1"/>
    <col min="3" max="3" width="11.7109375" style="1" customWidth="1"/>
    <col min="4" max="10" width="11.57421875" style="1" customWidth="1"/>
    <col min="11" max="11" width="12.8515625" style="1" customWidth="1"/>
    <col min="12" max="16384" width="11.57421875" style="1" customWidth="1"/>
  </cols>
  <sheetData>
    <row r="1" spans="1:4" ht="15">
      <c r="A1" s="2" t="s">
        <v>0</v>
      </c>
      <c r="D1" s="3"/>
    </row>
    <row r="3" spans="1:12" ht="12.75">
      <c r="A3" s="4" t="s">
        <v>1</v>
      </c>
      <c r="B3" s="4" t="s">
        <v>2</v>
      </c>
      <c r="C3" s="4" t="s">
        <v>3</v>
      </c>
      <c r="E3" s="1" t="s">
        <v>4</v>
      </c>
      <c r="K3" s="5" t="s">
        <v>5</v>
      </c>
      <c r="L3" s="6"/>
    </row>
    <row r="4" spans="1:13" ht="12.75">
      <c r="A4" s="1" t="s">
        <v>6</v>
      </c>
      <c r="B4" s="7">
        <v>280</v>
      </c>
      <c r="C4" s="7">
        <v>280</v>
      </c>
      <c r="E4" s="8" t="s">
        <v>7</v>
      </c>
      <c r="F4" s="9"/>
      <c r="G4" s="9"/>
      <c r="H4" s="9"/>
      <c r="I4" s="9"/>
      <c r="K4" s="10" t="s">
        <v>8</v>
      </c>
      <c r="L4" s="11">
        <v>2</v>
      </c>
      <c r="M4" s="1" t="s">
        <v>9</v>
      </c>
    </row>
    <row r="5" spans="1:13" ht="12.75">
      <c r="A5" s="1" t="s">
        <v>10</v>
      </c>
      <c r="B5" s="12">
        <v>0.5</v>
      </c>
      <c r="C5" s="12">
        <v>0.5</v>
      </c>
      <c r="E5" s="8" t="s">
        <v>11</v>
      </c>
      <c r="F5" s="9"/>
      <c r="G5" s="9"/>
      <c r="H5" s="9"/>
      <c r="I5" s="9"/>
      <c r="K5" s="10" t="s">
        <v>12</v>
      </c>
      <c r="L5" s="11">
        <v>1</v>
      </c>
      <c r="M5" s="1" t="s">
        <v>13</v>
      </c>
    </row>
    <row r="6" spans="1:12" ht="12.75">
      <c r="A6" s="1" t="s">
        <v>14</v>
      </c>
      <c r="B6" s="12">
        <v>420</v>
      </c>
      <c r="C6" s="12">
        <v>410</v>
      </c>
      <c r="E6" s="8" t="s">
        <v>15</v>
      </c>
      <c r="F6" s="9"/>
      <c r="G6" s="9"/>
      <c r="H6" s="9"/>
      <c r="I6" s="9"/>
      <c r="K6" s="10"/>
      <c r="L6" s="13"/>
    </row>
    <row r="7" spans="1:12" ht="12.75">
      <c r="A7" s="1" t="s">
        <v>16</v>
      </c>
      <c r="B7" s="14">
        <v>0.86</v>
      </c>
      <c r="C7" s="14">
        <v>0.86</v>
      </c>
      <c r="E7" s="8" t="s">
        <v>17</v>
      </c>
      <c r="F7" s="9"/>
      <c r="G7" s="9"/>
      <c r="H7" s="9"/>
      <c r="I7" s="9"/>
      <c r="K7" s="15"/>
      <c r="L7" s="16"/>
    </row>
    <row r="8" spans="1:11" ht="12.75">
      <c r="A8" s="1" t="s">
        <v>18</v>
      </c>
      <c r="B8" s="17">
        <f>(B6-B4)/B6*100</f>
        <v>33.33333333333333</v>
      </c>
      <c r="C8" s="17">
        <f>(C6-C4)/C6*100</f>
        <v>31.70731707317073</v>
      </c>
      <c r="E8" s="9" t="s">
        <v>19</v>
      </c>
      <c r="F8" s="9"/>
      <c r="G8" s="9"/>
      <c r="H8" s="9"/>
      <c r="I8" s="9"/>
      <c r="J8" s="9"/>
      <c r="K8" s="9"/>
    </row>
    <row r="9" spans="1:11" ht="12.75">
      <c r="A9" s="18" t="s">
        <v>20</v>
      </c>
      <c r="B9" s="19"/>
      <c r="C9" s="9"/>
      <c r="D9" s="9"/>
      <c r="E9" s="9"/>
      <c r="F9" s="9"/>
      <c r="G9" s="9"/>
      <c r="H9" s="9"/>
      <c r="I9" s="9"/>
      <c r="J9" s="9"/>
      <c r="K9" s="9"/>
    </row>
    <row r="10" spans="1:20" ht="12.75">
      <c r="A10" s="4"/>
      <c r="B10" s="9"/>
      <c r="C10" s="9"/>
      <c r="D10" s="9"/>
      <c r="E10" s="20" t="s">
        <v>21</v>
      </c>
      <c r="F10" s="9"/>
      <c r="G10" s="9"/>
      <c r="H10" s="9"/>
      <c r="I10" s="9"/>
      <c r="J10" s="21" t="s">
        <v>22</v>
      </c>
      <c r="K10" s="21"/>
      <c r="L10" s="22" t="s">
        <v>23</v>
      </c>
      <c r="M10" s="23"/>
      <c r="N10" s="23"/>
      <c r="O10" s="23"/>
      <c r="P10" s="23"/>
      <c r="Q10" s="23"/>
      <c r="R10" s="23"/>
      <c r="S10" s="23"/>
      <c r="T10" s="24"/>
    </row>
    <row r="11" spans="1:20" ht="12.75">
      <c r="A11" s="3" t="s">
        <v>24</v>
      </c>
      <c r="B11" s="25">
        <f>L4</f>
        <v>2</v>
      </c>
      <c r="C11" s="25">
        <f>B11+$L$5</f>
        <v>3</v>
      </c>
      <c r="D11" s="25">
        <f>C11+$L$5</f>
        <v>4</v>
      </c>
      <c r="E11" s="25">
        <f>D11+$L$5</f>
        <v>5</v>
      </c>
      <c r="F11" s="25">
        <f>E11+$L$5</f>
        <v>6</v>
      </c>
      <c r="G11" s="25">
        <f>F11+$L$5</f>
        <v>7</v>
      </c>
      <c r="H11" s="25">
        <f>G11+$L$5</f>
        <v>8</v>
      </c>
      <c r="I11" s="25">
        <f>H11+$L$5</f>
        <v>9</v>
      </c>
      <c r="J11" s="9">
        <f>(I11-B11)/($I$11-$B$11)</f>
        <v>1</v>
      </c>
      <c r="K11" s="9"/>
      <c r="L11" s="26"/>
      <c r="M11" s="27">
        <f>B11</f>
        <v>2</v>
      </c>
      <c r="N11" s="27">
        <f>C11</f>
        <v>3</v>
      </c>
      <c r="O11" s="27">
        <f>D11</f>
        <v>4</v>
      </c>
      <c r="P11" s="27">
        <f>E11</f>
        <v>5</v>
      </c>
      <c r="Q11" s="27">
        <f>F11</f>
        <v>6</v>
      </c>
      <c r="R11" s="27">
        <f>G11</f>
        <v>7</v>
      </c>
      <c r="S11" s="27">
        <f>H11</f>
        <v>8</v>
      </c>
      <c r="T11" s="28">
        <f>I11</f>
        <v>9</v>
      </c>
    </row>
    <row r="12" spans="1:21" ht="12.75">
      <c r="A12" s="3" t="s">
        <v>25</v>
      </c>
      <c r="B12" s="29">
        <f>B$11-$B$5</f>
        <v>1.5</v>
      </c>
      <c r="C12" s="29">
        <f>C$11-$B$5</f>
        <v>2.5</v>
      </c>
      <c r="D12" s="29">
        <f>D$11-$B$5</f>
        <v>3.5</v>
      </c>
      <c r="E12" s="29">
        <f>E$11-$B$5</f>
        <v>4.5</v>
      </c>
      <c r="F12" s="29">
        <f>F$11-$B$5</f>
        <v>5.5</v>
      </c>
      <c r="G12" s="29">
        <f>G$11-$B$5</f>
        <v>6.5</v>
      </c>
      <c r="H12" s="29">
        <f>H$11-$B$5</f>
        <v>7.5</v>
      </c>
      <c r="I12" s="29">
        <f>I$11-$B$5</f>
        <v>8.5</v>
      </c>
      <c r="J12" s="9">
        <f>(I12-B12)/($I$11-$B$11)</f>
        <v>1</v>
      </c>
      <c r="K12" s="9"/>
      <c r="L12" s="26" t="s">
        <v>26</v>
      </c>
      <c r="M12" s="30">
        <f>($B$4/(1000*60))*B12</f>
        <v>0.007000000000000001</v>
      </c>
      <c r="N12" s="30">
        <f>($B$4/(1000*60))*C12</f>
        <v>0.011666666666666667</v>
      </c>
      <c r="O12" s="30">
        <f>($B$4/(1000*60))*D12</f>
        <v>0.016333333333333335</v>
      </c>
      <c r="P12" s="30">
        <f>($B$4/(1000*60))*E12</f>
        <v>0.021</v>
      </c>
      <c r="Q12" s="30">
        <f>($B$4/(1000*60))*F12</f>
        <v>0.025666666666666667</v>
      </c>
      <c r="R12" s="30">
        <f>($B$4/(1000*60))*G12</f>
        <v>0.030333333333333337</v>
      </c>
      <c r="S12" s="30">
        <f>($B$4/(1000*60))*H12</f>
        <v>0.035</v>
      </c>
      <c r="T12" s="31">
        <f>($B$4/(1000*60))*I12</f>
        <v>0.03966666666666667</v>
      </c>
      <c r="U12" s="32"/>
    </row>
    <row r="13" spans="1:20" ht="12.75">
      <c r="A13" s="1" t="s">
        <v>27</v>
      </c>
      <c r="B13" s="9">
        <f>B12+((B12*($B$8/100))*-1)</f>
        <v>1</v>
      </c>
      <c r="C13" s="9">
        <f>C12+((C12*($B$8/100))*-1)</f>
        <v>1.666666666666667</v>
      </c>
      <c r="D13" s="9">
        <f>D12+((D12*($B$8/100))*-1)</f>
        <v>2.3333333333333335</v>
      </c>
      <c r="E13" s="9">
        <f>E12+((E12*($B$8/100))*-1)</f>
        <v>3.0000000000000004</v>
      </c>
      <c r="F13" s="9">
        <f>F12+((F12*($B$8/100))*-1)</f>
        <v>3.666666666666667</v>
      </c>
      <c r="G13" s="9">
        <f>G12+((G12*($B$8/100))*-1)</f>
        <v>4.333333333333334</v>
      </c>
      <c r="H13" s="9">
        <f>H12+((H12*($B$8/100))*-1)</f>
        <v>5</v>
      </c>
      <c r="I13" s="9">
        <f>I12+((I12*($B$8/100))*-1)</f>
        <v>5.666666666666668</v>
      </c>
      <c r="J13" s="9">
        <f>(I13-B13)/($I$11-$B$11)</f>
        <v>0.6666666666666669</v>
      </c>
      <c r="K13" s="9"/>
      <c r="L13" s="26"/>
      <c r="M13" s="30"/>
      <c r="N13" s="27"/>
      <c r="O13" s="27"/>
      <c r="P13" s="27"/>
      <c r="Q13" s="27"/>
      <c r="R13" s="27"/>
      <c r="S13" s="27"/>
      <c r="T13" s="28"/>
    </row>
    <row r="14" spans="1:20" ht="12.75">
      <c r="A14" s="3" t="s">
        <v>28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5">
        <v>0</v>
      </c>
      <c r="J14" s="9"/>
      <c r="K14" s="9"/>
      <c r="L14" s="26"/>
      <c r="M14" s="27"/>
      <c r="N14" s="27"/>
      <c r="O14" s="27"/>
      <c r="P14" s="27"/>
      <c r="Q14" s="27"/>
      <c r="R14" s="27"/>
      <c r="S14" s="27"/>
      <c r="T14" s="28"/>
    </row>
    <row r="15" spans="1:20" ht="12.75">
      <c r="A15" s="3" t="s">
        <v>29</v>
      </c>
      <c r="B15" s="36">
        <f>B13+(B13*(B14/100))</f>
        <v>1</v>
      </c>
      <c r="C15" s="36">
        <f>C13+(C13*(C14/100))</f>
        <v>1.666666666666667</v>
      </c>
      <c r="D15" s="36">
        <f>D13+(D13*(D14/100))</f>
        <v>2.3333333333333335</v>
      </c>
      <c r="E15" s="36">
        <f>E13+(E13*(E14/100))</f>
        <v>3.0000000000000004</v>
      </c>
      <c r="F15" s="36">
        <f>F13+(F13*(F14/100))</f>
        <v>3.666666666666667</v>
      </c>
      <c r="G15" s="36">
        <f>G13+(G13*(G14/100))</f>
        <v>4.333333333333334</v>
      </c>
      <c r="H15" s="36">
        <f>H13+(H13*(H14/100))</f>
        <v>5</v>
      </c>
      <c r="I15" s="36">
        <f>I13+(I13*(I14/100))</f>
        <v>5.666666666666668</v>
      </c>
      <c r="J15" s="9">
        <f>(I15-B15)/($I$11-$B$11)</f>
        <v>0.6666666666666669</v>
      </c>
      <c r="K15" s="9"/>
      <c r="L15" s="26" t="s">
        <v>30</v>
      </c>
      <c r="M15" s="30">
        <f>($B$6/(1000*60))*B15</f>
        <v>0.007</v>
      </c>
      <c r="N15" s="30">
        <f>($B$6/(1000*60))*C15</f>
        <v>0.011666666666666669</v>
      </c>
      <c r="O15" s="30">
        <f>($B$6/(1000*60))*D15</f>
        <v>0.016333333333333335</v>
      </c>
      <c r="P15" s="30">
        <f>($B$6/(1000*60))*E15</f>
        <v>0.021000000000000005</v>
      </c>
      <c r="Q15" s="30">
        <f>($B$6/(1000*60))*F15</f>
        <v>0.02566666666666667</v>
      </c>
      <c r="R15" s="30">
        <f>($B$6/(1000*60))*G15</f>
        <v>0.030333333333333337</v>
      </c>
      <c r="S15" s="30">
        <f>($B$6/(1000*60))*H15</f>
        <v>0.035</v>
      </c>
      <c r="T15" s="31">
        <f>($B$6/(1000*60))*I15</f>
        <v>0.039666666666666676</v>
      </c>
    </row>
    <row r="16" spans="1:20" ht="12.75">
      <c r="A16" s="3" t="s">
        <v>31</v>
      </c>
      <c r="B16" s="37">
        <f>B15+$B$7</f>
        <v>1.8599999999999999</v>
      </c>
      <c r="C16" s="37">
        <f>C15+$B$7</f>
        <v>2.526666666666667</v>
      </c>
      <c r="D16" s="37">
        <f>D15+$B$7</f>
        <v>3.1933333333333334</v>
      </c>
      <c r="E16" s="37">
        <f>E15+$B$7</f>
        <v>3.8600000000000003</v>
      </c>
      <c r="F16" s="37">
        <f>F15+$B$7</f>
        <v>4.526666666666667</v>
      </c>
      <c r="G16" s="37">
        <f>G15+$B$7</f>
        <v>5.193333333333334</v>
      </c>
      <c r="H16" s="37">
        <f>H15+$B$7</f>
        <v>5.86</v>
      </c>
      <c r="I16" s="37">
        <f>I15+$B$7</f>
        <v>6.526666666666668</v>
      </c>
      <c r="J16" s="9">
        <f>(I16-B16)/($I$11-$B$11)</f>
        <v>0.6666666666666669</v>
      </c>
      <c r="K16" s="9"/>
      <c r="L16" s="38" t="s">
        <v>32</v>
      </c>
      <c r="M16" s="39">
        <f>M12-M15</f>
        <v>0</v>
      </c>
      <c r="N16" s="39">
        <f>N12-N15</f>
        <v>0</v>
      </c>
      <c r="O16" s="39">
        <f>O12-O15</f>
        <v>0</v>
      </c>
      <c r="P16" s="39">
        <f>P12-P15</f>
        <v>0</v>
      </c>
      <c r="Q16" s="39">
        <f>Q12-Q15</f>
        <v>0</v>
      </c>
      <c r="R16" s="39">
        <f>R12-R15</f>
        <v>0</v>
      </c>
      <c r="S16" s="39">
        <f>S12-S15</f>
        <v>0</v>
      </c>
      <c r="T16" s="40">
        <f>T12-T15</f>
        <v>0</v>
      </c>
    </row>
    <row r="17" spans="1:20" ht="12.75">
      <c r="A17" s="41" t="s">
        <v>33</v>
      </c>
      <c r="B17" s="42">
        <f>B$11-B16</f>
        <v>0.14000000000000012</v>
      </c>
      <c r="C17" s="42">
        <f>C$11-C16</f>
        <v>0.47333333333333316</v>
      </c>
      <c r="D17" s="42">
        <f>D$11-D16</f>
        <v>0.8066666666666666</v>
      </c>
      <c r="E17" s="42">
        <f>E$11-E16</f>
        <v>1.1399999999999997</v>
      </c>
      <c r="F17" s="42">
        <f>F$11-F16</f>
        <v>1.4733333333333327</v>
      </c>
      <c r="G17" s="42">
        <f>G$11-G16</f>
        <v>1.8066666666666658</v>
      </c>
      <c r="H17" s="42">
        <f>H$11-H16</f>
        <v>2.1399999999999997</v>
      </c>
      <c r="I17" s="42">
        <f>I$11-I16</f>
        <v>2.473333333333332</v>
      </c>
      <c r="J17" s="42"/>
      <c r="K17" s="9"/>
      <c r="L17" s="26"/>
      <c r="M17" s="27"/>
      <c r="N17" s="27"/>
      <c r="O17" s="27"/>
      <c r="P17" s="27"/>
      <c r="Q17" s="27"/>
      <c r="R17" s="27"/>
      <c r="S17" s="27"/>
      <c r="T17" s="28"/>
    </row>
    <row r="18" spans="1:20" ht="12.75">
      <c r="A18" s="3" t="s">
        <v>34</v>
      </c>
      <c r="B18" s="43">
        <f>B$11-$C$5</f>
        <v>1.5</v>
      </c>
      <c r="C18" s="43">
        <f>C$11-$C$5</f>
        <v>2.5</v>
      </c>
      <c r="D18" s="43">
        <f>D$11-$C$5</f>
        <v>3.5</v>
      </c>
      <c r="E18" s="43">
        <f>E$11-$C$5</f>
        <v>4.5</v>
      </c>
      <c r="F18" s="43">
        <f>F$11-$C$5</f>
        <v>5.5</v>
      </c>
      <c r="G18" s="43">
        <f>G$11-$C$5</f>
        <v>6.5</v>
      </c>
      <c r="H18" s="43">
        <f>H$11-$C$5</f>
        <v>7.5</v>
      </c>
      <c r="I18" s="43">
        <f>I$11-$C$5</f>
        <v>8.5</v>
      </c>
      <c r="J18" s="9">
        <f>(I18-B18)/($I$11-$B$11)</f>
        <v>1</v>
      </c>
      <c r="L18" s="26" t="s">
        <v>35</v>
      </c>
      <c r="M18" s="30">
        <f>($C$4/(1000*60))*B18</f>
        <v>0.007000000000000001</v>
      </c>
      <c r="N18" s="30">
        <f>($C$4/(1000*60))*C18</f>
        <v>0.011666666666666667</v>
      </c>
      <c r="O18" s="30">
        <f>($C$4/(1000*60))*D18</f>
        <v>0.016333333333333335</v>
      </c>
      <c r="P18" s="30">
        <f>($C$4/(1000*60))*E18</f>
        <v>0.021</v>
      </c>
      <c r="Q18" s="30">
        <f>($C$4/(1000*60))*F18</f>
        <v>0.025666666666666667</v>
      </c>
      <c r="R18" s="30">
        <f>($C$4/(1000*60))*G18</f>
        <v>0.030333333333333337</v>
      </c>
      <c r="S18" s="30">
        <f>($C$4/(1000*60))*H18</f>
        <v>0.035</v>
      </c>
      <c r="T18" s="31">
        <f>($C$4/(1000*60))*I18</f>
        <v>0.03966666666666667</v>
      </c>
    </row>
    <row r="19" spans="1:20" ht="12.75">
      <c r="A19" s="1" t="s">
        <v>36</v>
      </c>
      <c r="B19" s="9">
        <f>B18+((B18*($C$8/100))*-1)</f>
        <v>1.024390243902439</v>
      </c>
      <c r="C19" s="9">
        <f>C18+((C18*($C$8/100))*-1)</f>
        <v>1.7073170731707317</v>
      </c>
      <c r="D19" s="9">
        <f>D18+((D18*($C$8/100))*-1)</f>
        <v>2.3902439024390243</v>
      </c>
      <c r="E19" s="9">
        <f>E18+((E18*($C$8/100))*-1)</f>
        <v>3.073170731707317</v>
      </c>
      <c r="F19" s="9">
        <f>F18+((F18*($C$8/100))*-1)</f>
        <v>3.7560975609756095</v>
      </c>
      <c r="G19" s="9">
        <f>G18+((G18*($C$8/100))*-1)</f>
        <v>4.439024390243903</v>
      </c>
      <c r="H19" s="9">
        <f>H18+((H18*($C$8/100))*-1)</f>
        <v>5.121951219512195</v>
      </c>
      <c r="I19" s="9">
        <f>I18+((I18*($C$8/100))*-1)</f>
        <v>5.804878048780488</v>
      </c>
      <c r="J19" s="9">
        <f>(I19-B19)/($I$11-$B$11)</f>
        <v>0.6829268292682926</v>
      </c>
      <c r="L19" s="26"/>
      <c r="M19" s="30"/>
      <c r="N19" s="27"/>
      <c r="O19" s="27"/>
      <c r="P19" s="27"/>
      <c r="Q19" s="27"/>
      <c r="R19" s="27"/>
      <c r="S19" s="27"/>
      <c r="T19" s="28"/>
    </row>
    <row r="20" spans="1:20" ht="12.75">
      <c r="A20" s="3" t="s">
        <v>37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  <c r="J20" s="9"/>
      <c r="L20" s="26"/>
      <c r="M20" s="27"/>
      <c r="N20" s="27"/>
      <c r="O20" s="27"/>
      <c r="P20" s="27"/>
      <c r="Q20" s="27"/>
      <c r="R20" s="27"/>
      <c r="S20" s="27"/>
      <c r="T20" s="28"/>
    </row>
    <row r="21" spans="1:20" ht="12.75">
      <c r="A21" s="3" t="s">
        <v>38</v>
      </c>
      <c r="B21" s="44">
        <f>B19+(B19*(B20/100))</f>
        <v>1.024390243902439</v>
      </c>
      <c r="C21" s="44">
        <f>C19+(C19*(C20/100))</f>
        <v>1.7073170731707317</v>
      </c>
      <c r="D21" s="44">
        <f>D19+(D19*(D20/100))</f>
        <v>2.3902439024390243</v>
      </c>
      <c r="E21" s="44">
        <f>E19+(E19*(E20/100))</f>
        <v>3.073170731707317</v>
      </c>
      <c r="F21" s="44">
        <f>F19+(F19*(F20/100))</f>
        <v>3.7560975609756095</v>
      </c>
      <c r="G21" s="44">
        <f>G19+(G19*(G20/100))</f>
        <v>4.439024390243903</v>
      </c>
      <c r="H21" s="44">
        <f>H19+(H19*(H20/100))</f>
        <v>5.121951219512195</v>
      </c>
      <c r="I21" s="44">
        <f>I19+(I19*(I20/100))</f>
        <v>5.804878048780488</v>
      </c>
      <c r="J21" s="9">
        <f>(I21-B21)/($I$11-$B$11)</f>
        <v>0.6829268292682926</v>
      </c>
      <c r="L21" s="26" t="s">
        <v>39</v>
      </c>
      <c r="M21" s="30">
        <f>($C$6/(1000*60))*B21</f>
        <v>0.007</v>
      </c>
      <c r="N21" s="30">
        <f>($C$6/(1000*60))*C21</f>
        <v>0.011666666666666667</v>
      </c>
      <c r="O21" s="30">
        <f>($C$6/(1000*60))*D21</f>
        <v>0.01633333333333333</v>
      </c>
      <c r="P21" s="30">
        <f>($C$6/(1000*60))*E21</f>
        <v>0.021</v>
      </c>
      <c r="Q21" s="30">
        <f>($C$6/(1000*60))*F21</f>
        <v>0.025666666666666667</v>
      </c>
      <c r="R21" s="30">
        <f>($C$6/(1000*60))*G21</f>
        <v>0.030333333333333337</v>
      </c>
      <c r="S21" s="30">
        <f>($C$6/(1000*60))*H21</f>
        <v>0.035</v>
      </c>
      <c r="T21" s="31">
        <f>($C$6/(1000*60))*I21</f>
        <v>0.03966666666666667</v>
      </c>
    </row>
    <row r="22" spans="1:20" ht="12.75">
      <c r="A22" s="3" t="s">
        <v>40</v>
      </c>
      <c r="B22" s="45">
        <f>B21+$C$7</f>
        <v>1.884390243902439</v>
      </c>
      <c r="C22" s="45">
        <f>C21+$C$7</f>
        <v>2.5673170731707318</v>
      </c>
      <c r="D22" s="45">
        <f>D21+$C$7</f>
        <v>3.250243902439024</v>
      </c>
      <c r="E22" s="45">
        <f>E21+$C$7</f>
        <v>3.933170731707317</v>
      </c>
      <c r="F22" s="45">
        <f>F21+$C$7</f>
        <v>4.61609756097561</v>
      </c>
      <c r="G22" s="45">
        <f>G21+$C$7</f>
        <v>5.299024390243903</v>
      </c>
      <c r="H22" s="45">
        <f>H21+$C$7</f>
        <v>5.9819512195121956</v>
      </c>
      <c r="I22" s="45">
        <f>I21+$C$7</f>
        <v>6.664878048780488</v>
      </c>
      <c r="J22" s="9">
        <f>(I22-B22)/($I$11-$B$11)</f>
        <v>0.6829268292682927</v>
      </c>
      <c r="L22" s="46" t="s">
        <v>32</v>
      </c>
      <c r="M22" s="47">
        <f>M18-M21</f>
        <v>0</v>
      </c>
      <c r="N22" s="47">
        <f>N18-N21</f>
        <v>0</v>
      </c>
      <c r="O22" s="47">
        <f>O18-O21</f>
        <v>0</v>
      </c>
      <c r="P22" s="47">
        <f>P18-P21</f>
        <v>0</v>
      </c>
      <c r="Q22" s="47">
        <f>Q18-Q21</f>
        <v>0</v>
      </c>
      <c r="R22" s="47">
        <f>R18-R21</f>
        <v>0</v>
      </c>
      <c r="S22" s="47">
        <f>S18-S21</f>
        <v>0</v>
      </c>
      <c r="T22" s="48">
        <f>T18-T21</f>
        <v>0</v>
      </c>
    </row>
    <row r="23" spans="1:10" ht="12.75">
      <c r="A23" s="1" t="s">
        <v>41</v>
      </c>
      <c r="B23" s="9">
        <f>B$11-B22</f>
        <v>0.11560975609756108</v>
      </c>
      <c r="C23" s="9">
        <f>C$11-C22</f>
        <v>0.43268292682926823</v>
      </c>
      <c r="D23" s="9">
        <f>D$11-D22</f>
        <v>0.7497560975609758</v>
      </c>
      <c r="E23" s="9">
        <f>E$11-E22</f>
        <v>1.066829268292683</v>
      </c>
      <c r="F23" s="9">
        <f>F$11-F22</f>
        <v>1.3839024390243901</v>
      </c>
      <c r="G23" s="9">
        <f>G$11-G22</f>
        <v>1.7009756097560969</v>
      </c>
      <c r="H23" s="9">
        <f>H$11-H22</f>
        <v>2.0180487804878044</v>
      </c>
      <c r="I23" s="9">
        <f>I$11-I22</f>
        <v>2.335121951219512</v>
      </c>
      <c r="J23" s="9"/>
    </row>
    <row r="42" spans="2:11" ht="12.75"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sheetProtection selectLockedCells="1" selectUnlockedCells="1"/>
  <dataValidations count="5">
    <dataValidation type="whole" operator="greaterThan" allowBlank="1" showErrorMessage="1" sqref="B4:C4 B6:C6">
      <formula1>1</formula1>
    </dataValidation>
    <dataValidation type="decimal" operator="greaterThan" allowBlank="1" sqref="B5:C5 B7:C7">
      <formula1>0</formula1>
    </dataValidation>
    <dataValidation operator="equal" allowBlank="1" showInputMessage="1" showErrorMessage="1" prompt="Here, you can specify another percentage adjustment on a per Pulse Width basis.&#10;This is like setting a % change in the main map." sqref="A14 A20">
      <formula1>0</formula1>
    </dataValidation>
    <dataValidation type="decimal" allowBlank="1" showErrorMessage="1" sqref="B14:I14 B20:I20">
      <formula1>-100</formula1>
      <formula2>+200</formula2>
    </dataValidation>
    <dataValidation operator="equal" allowBlank="1" showErrorMessage="1" sqref="B15:I15 B21:I21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Powell</dc:creator>
  <cp:keywords/>
  <dc:description/>
  <cp:lastModifiedBy>Shane Powell</cp:lastModifiedBy>
  <dcterms:created xsi:type="dcterms:W3CDTF">2011-02-28T14:27:16Z</dcterms:created>
  <dcterms:modified xsi:type="dcterms:W3CDTF">2011-03-04T22:17:13Z</dcterms:modified>
  <cp:category/>
  <cp:version/>
  <cp:contentType/>
  <cp:contentStatus/>
  <cp:revision>128</cp:revision>
</cp:coreProperties>
</file>